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oy_\Documents\블로그용 문서\"/>
    </mc:Choice>
  </mc:AlternateContent>
  <xr:revisionPtr revIDLastSave="0" documentId="13_ncr:1_{1BA6FD17-4789-4F56-8822-09C427EDEE26}" xr6:coauthVersionLast="47" xr6:coauthVersionMax="47" xr10:uidLastSave="{00000000-0000-0000-0000-000000000000}"/>
  <bookViews>
    <workbookView xWindow="-120" yWindow="-120" windowWidth="29040" windowHeight="15840" xr2:uid="{37231D4B-CCFC-49B5-9739-A1F4B349F809}"/>
  </bookViews>
  <sheets>
    <sheet name="Sheet1" sheetId="1" r:id="rId1"/>
  </sheets>
  <definedNames>
    <definedName name="_xlnm.Print_Area" localSheetId="0">Sheet1!$B$2:$M$12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D24" i="1" s="1"/>
  <c r="F23" i="1"/>
  <c r="F17" i="1"/>
  <c r="F10" i="1"/>
  <c r="D10" i="1"/>
  <c r="D11" i="1" s="1"/>
  <c r="D18" i="1"/>
  <c r="F24" i="1" l="1"/>
</calcChain>
</file>

<file path=xl/sharedStrings.xml><?xml version="1.0" encoding="utf-8"?>
<sst xmlns="http://schemas.openxmlformats.org/spreadsheetml/2006/main" count="61" uniqueCount="35">
  <si>
    <t>A</t>
    <phoneticPr fontId="2" type="noConversion"/>
  </si>
  <si>
    <t>(만원)</t>
    <phoneticPr fontId="2" type="noConversion"/>
  </si>
  <si>
    <t>B</t>
    <phoneticPr fontId="2" type="noConversion"/>
  </si>
  <si>
    <t>목표를 향한 기간</t>
    <phoneticPr fontId="2" type="noConversion"/>
  </si>
  <si>
    <t>(년)</t>
    <phoneticPr fontId="2" type="noConversion"/>
  </si>
  <si>
    <t>C</t>
    <phoneticPr fontId="2" type="noConversion"/>
  </si>
  <si>
    <t>D</t>
    <phoneticPr fontId="2" type="noConversion"/>
  </si>
  <si>
    <t>* 자산을 형성하는 기간동안 목표로하는 연간 수익률</t>
    <phoneticPr fontId="2" type="noConversion"/>
  </si>
  <si>
    <t>* 예상 하는 연간 물가 상승률 / 3% 추천</t>
    <phoneticPr fontId="2" type="noConversion"/>
  </si>
  <si>
    <t>목표 수익률(연)</t>
    <phoneticPr fontId="2" type="noConversion"/>
  </si>
  <si>
    <t>물가 상승률(연)</t>
    <phoneticPr fontId="2" type="noConversion"/>
  </si>
  <si>
    <t>%</t>
    <phoneticPr fontId="2" type="noConversion"/>
  </si>
  <si>
    <t>E</t>
    <phoneticPr fontId="2" type="noConversion"/>
  </si>
  <si>
    <t>F</t>
    <phoneticPr fontId="2" type="noConversion"/>
  </si>
  <si>
    <t>* 작성자 : 말리부 / 블로그 : 내 아이를 위한 잠언</t>
    <phoneticPr fontId="2" type="noConversion"/>
  </si>
  <si>
    <t>음영은 직접 입력하는 부분입니다.</t>
    <phoneticPr fontId="2" type="noConversion"/>
  </si>
  <si>
    <t>사전-02. 자산 목표 달성을 위한 저축액 계산기</t>
    <phoneticPr fontId="2" type="noConversion"/>
  </si>
  <si>
    <t>자산 목표</t>
    <phoneticPr fontId="2" type="noConversion"/>
  </si>
  <si>
    <t>연 저축 필요액</t>
    <phoneticPr fontId="2" type="noConversion"/>
  </si>
  <si>
    <t>월 저축 필요액</t>
    <phoneticPr fontId="2" type="noConversion"/>
  </si>
  <si>
    <t>저축 증가율(연)</t>
    <phoneticPr fontId="2" type="noConversion"/>
  </si>
  <si>
    <t>현재 자산</t>
    <phoneticPr fontId="2" type="noConversion"/>
  </si>
  <si>
    <t>* 자산 목표액을 입력합니다.</t>
    <phoneticPr fontId="2" type="noConversion"/>
  </si>
  <si>
    <t>* 현재 보유하고 있는 자산(자산 증식에 투입할 자산)을 입력합니다.</t>
    <phoneticPr fontId="2" type="noConversion"/>
  </si>
  <si>
    <t>* 목표를 향해 저축(투자)할 기간을 입력합니다.</t>
    <phoneticPr fontId="2" type="noConversion"/>
  </si>
  <si>
    <t>G</t>
    <phoneticPr fontId="2" type="noConversion"/>
  </si>
  <si>
    <t>* 현재 가치기준의 월 저축 금액입니다. 매년 저축증가율에 따라 상승해야합니다.</t>
    <phoneticPr fontId="2" type="noConversion"/>
  </si>
  <si>
    <t>(월) 저축 가능 금액</t>
    <phoneticPr fontId="2" type="noConversion"/>
  </si>
  <si>
    <t>(연) 저축 가능 금액</t>
    <phoneticPr fontId="2" type="noConversion"/>
  </si>
  <si>
    <t>* 매월 저축 가능한 금액 * 12개월</t>
    <phoneticPr fontId="2" type="noConversion"/>
  </si>
  <si>
    <t>예상 자산 달성액</t>
    <phoneticPr fontId="2" type="noConversion"/>
  </si>
  <si>
    <t>저축(투자) 기간</t>
    <phoneticPr fontId="2" type="noConversion"/>
  </si>
  <si>
    <t>2. 저축(투자) 가능 금액을 통한 예상 자산 달성액 계산</t>
    <phoneticPr fontId="2" type="noConversion"/>
  </si>
  <si>
    <t>1. 자산 목표의 달성을 위한 필요 저축(투자)액 계산</t>
    <phoneticPr fontId="2" type="noConversion"/>
  </si>
  <si>
    <t>자산을 통한 월 기대수익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</si>
</sst>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rgb="FF002060"/>
      <name val="맑은 고딕"/>
      <family val="3"/>
      <charset val="129"/>
      <scheme val="minor"/>
    </font>
    <font>
      <b/>
      <sz val="14"/>
      <color rgb="FF002060"/>
      <name val="맑은 고딕"/>
      <family val="3"/>
      <charset val="129"/>
      <scheme val="minor"/>
    </font>
    <font>
      <sz val="11"/>
      <color rgb="FF002060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6"/>
      <color rgb="FF002060"/>
      <name val="맑은 고딕"/>
      <family val="3"/>
      <charset val="129"/>
      <scheme val="minor"/>
    </font>
    <font>
      <b/>
      <sz val="11"/>
      <color theme="5"/>
      <name val="맑은 고딕"/>
      <family val="3"/>
      <charset val="129"/>
      <scheme val="minor"/>
    </font>
    <font>
      <b/>
      <sz val="11"/>
      <color theme="9"/>
      <name val="맑은 고딕"/>
      <family val="3"/>
      <charset val="129"/>
      <scheme val="minor"/>
    </font>
    <font>
      <b/>
      <sz val="14"/>
      <color theme="5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0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41" fontId="0" fillId="3" borderId="16" xfId="1" applyFont="1" applyFill="1" applyBorder="1" applyAlignment="1" applyProtection="1">
      <alignment horizontal="center" vertical="center"/>
      <protection locked="0"/>
    </xf>
    <xf numFmtId="41" fontId="0" fillId="3" borderId="12" xfId="1" applyFont="1" applyFill="1" applyBorder="1" applyAlignment="1" applyProtection="1">
      <alignment horizontal="right" vertical="center"/>
      <protection locked="0"/>
    </xf>
    <xf numFmtId="0" fontId="9" fillId="0" borderId="0" xfId="2" applyBorder="1" applyProtection="1">
      <alignment vertical="center"/>
      <protection locked="0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1" fontId="0" fillId="4" borderId="12" xfId="1" applyFont="1" applyFill="1" applyBorder="1" applyAlignment="1" applyProtection="1">
      <alignment horizontal="center" vertical="center"/>
      <protection locked="0"/>
    </xf>
    <xf numFmtId="41" fontId="0" fillId="0" borderId="12" xfId="1" applyFont="1" applyBorder="1" applyAlignment="1" applyProtection="1">
      <alignment horizontal="center" vertical="center"/>
      <protection hidden="1"/>
    </xf>
    <xf numFmtId="41" fontId="6" fillId="0" borderId="23" xfId="1" applyFont="1" applyBorder="1" applyAlignment="1" applyProtection="1">
      <alignment horizontal="center" vertical="center"/>
      <protection hidden="1"/>
    </xf>
    <xf numFmtId="0" fontId="10" fillId="0" borderId="0" xfId="0" applyFont="1" applyBorder="1">
      <alignment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41" fontId="0" fillId="0" borderId="0" xfId="0" applyNumberForma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41" fontId="6" fillId="0" borderId="12" xfId="1" applyFont="1" applyBorder="1" applyAlignment="1" applyProtection="1">
      <alignment horizontal="right" vertical="center"/>
      <protection hidden="1"/>
    </xf>
    <xf numFmtId="41" fontId="13" fillId="0" borderId="23" xfId="1" applyFont="1" applyBorder="1" applyAlignment="1" applyProtection="1">
      <alignment horizontal="center" vertical="center"/>
      <protection hidden="1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log.naver.com/jjangsup77" TargetMode="External"/><Relationship Id="rId1" Type="http://schemas.openxmlformats.org/officeDocument/2006/relationships/hyperlink" Target="https://blog.naver.com/jjangsup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C109-9EB9-42A1-B1B6-644D334D776A}">
  <dimension ref="A1:P27"/>
  <sheetViews>
    <sheetView tabSelected="1" topLeftCell="A4" zoomScaleNormal="100" zoomScaleSheetLayoutView="130" workbookViewId="0">
      <selection activeCell="D19" sqref="D19"/>
    </sheetView>
  </sheetViews>
  <sheetFormatPr defaultRowHeight="16.5" x14ac:dyDescent="0.3"/>
  <cols>
    <col min="1" max="1" width="8.125" customWidth="1"/>
    <col min="3" max="3" width="22.25" bestFit="1" customWidth="1"/>
    <col min="4" max="4" width="13" bestFit="1" customWidth="1"/>
    <col min="16" max="16" width="26.875" bestFit="1" customWidth="1"/>
  </cols>
  <sheetData>
    <row r="1" spans="1:14" ht="17.25" thickBo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27" thickBot="1" x14ac:dyDescent="0.35">
      <c r="A2" s="17"/>
      <c r="B2" s="30" t="s">
        <v>16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5"/>
    </row>
    <row r="3" spans="1:14" ht="26.25" x14ac:dyDescent="0.3">
      <c r="A3" s="17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5"/>
    </row>
    <row r="4" spans="1:14" ht="26.25" x14ac:dyDescent="0.3">
      <c r="A4" s="17"/>
      <c r="B4" s="37" t="s">
        <v>33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4" ht="27" customHeight="1" x14ac:dyDescent="0.3">
      <c r="A5" s="17"/>
      <c r="B5" s="11" t="s">
        <v>0</v>
      </c>
      <c r="C5" s="13" t="s">
        <v>17</v>
      </c>
      <c r="D5" s="34">
        <v>77000</v>
      </c>
      <c r="E5" s="8" t="s">
        <v>1</v>
      </c>
      <c r="F5" s="24" t="s">
        <v>22</v>
      </c>
      <c r="G5" s="25"/>
      <c r="H5" s="25"/>
      <c r="I5" s="25"/>
      <c r="J5" s="25"/>
      <c r="K5" s="25"/>
      <c r="L5" s="25"/>
      <c r="M5" s="26"/>
      <c r="N5" s="5"/>
    </row>
    <row r="6" spans="1:14" ht="27" customHeight="1" x14ac:dyDescent="0.3">
      <c r="A6" s="17"/>
      <c r="B6" s="11" t="s">
        <v>2</v>
      </c>
      <c r="C6" s="13" t="s">
        <v>21</v>
      </c>
      <c r="D6" s="34">
        <v>0</v>
      </c>
      <c r="E6" s="8" t="s">
        <v>1</v>
      </c>
      <c r="F6" s="24" t="s">
        <v>23</v>
      </c>
      <c r="G6" s="25"/>
      <c r="H6" s="25"/>
      <c r="I6" s="25"/>
      <c r="J6" s="25"/>
      <c r="K6" s="25"/>
      <c r="L6" s="25"/>
      <c r="M6" s="26"/>
      <c r="N6" s="5"/>
    </row>
    <row r="7" spans="1:14" ht="27" customHeight="1" x14ac:dyDescent="0.3">
      <c r="A7" s="17"/>
      <c r="B7" s="11" t="s">
        <v>5</v>
      </c>
      <c r="C7" s="13" t="s">
        <v>3</v>
      </c>
      <c r="D7" s="20">
        <v>16</v>
      </c>
      <c r="E7" s="8" t="s">
        <v>4</v>
      </c>
      <c r="F7" s="24" t="s">
        <v>24</v>
      </c>
      <c r="G7" s="25"/>
      <c r="H7" s="25"/>
      <c r="I7" s="25"/>
      <c r="J7" s="25"/>
      <c r="K7" s="25"/>
      <c r="L7" s="25"/>
      <c r="M7" s="26"/>
      <c r="N7" s="5"/>
    </row>
    <row r="8" spans="1:14" ht="27" customHeight="1" x14ac:dyDescent="0.3">
      <c r="A8" s="17"/>
      <c r="B8" s="11" t="s">
        <v>6</v>
      </c>
      <c r="C8" s="13" t="s">
        <v>9</v>
      </c>
      <c r="D8" s="20">
        <v>8</v>
      </c>
      <c r="E8" s="8" t="s">
        <v>11</v>
      </c>
      <c r="F8" s="24" t="s">
        <v>7</v>
      </c>
      <c r="G8" s="25"/>
      <c r="H8" s="25"/>
      <c r="I8" s="25"/>
      <c r="J8" s="25"/>
      <c r="K8" s="25"/>
      <c r="L8" s="25"/>
      <c r="M8" s="26"/>
      <c r="N8" s="5"/>
    </row>
    <row r="9" spans="1:14" ht="27" customHeight="1" x14ac:dyDescent="0.3">
      <c r="A9" s="17"/>
      <c r="B9" s="11" t="s">
        <v>12</v>
      </c>
      <c r="C9" s="13" t="s">
        <v>20</v>
      </c>
      <c r="D9" s="20">
        <v>3</v>
      </c>
      <c r="E9" s="8" t="s">
        <v>11</v>
      </c>
      <c r="F9" s="24" t="s">
        <v>8</v>
      </c>
      <c r="G9" s="25"/>
      <c r="H9" s="25"/>
      <c r="I9" s="25"/>
      <c r="J9" s="25"/>
      <c r="K9" s="25"/>
      <c r="L9" s="25"/>
      <c r="M9" s="26"/>
      <c r="N9" s="5"/>
    </row>
    <row r="10" spans="1:14" ht="60" customHeight="1" x14ac:dyDescent="0.3">
      <c r="A10" s="17"/>
      <c r="B10" s="11" t="s">
        <v>13</v>
      </c>
      <c r="C10" s="13" t="s">
        <v>18</v>
      </c>
      <c r="D10" s="35">
        <f>ROUND((D5-(D6*(1+D8/100)^D7))*((D8-D9)/100)/((1+D8/100)^D7-(1+D9/100)^D7),0)</f>
        <v>2114</v>
      </c>
      <c r="E10" s="8" t="s">
        <v>1</v>
      </c>
      <c r="F10" s="38" t="str">
        <f>"* 현재 가치기준의 연 저축 필요 금액입니다. 
  매년 저축 증가율(물가상승률)에 따라 "&amp;D9&amp;"%씩 증가해야 합니다.
* 계산식 : (A - (B*(1+D)^C))*(D-E)/((1+D)^C-(1+E)^C)"</f>
        <v>* 현재 가치기준의 연 저축 필요 금액입니다. 
  매년 저축 증가율(물가상승률)에 따라 3%씩 증가해야 합니다.
* 계산식 : (A - (B*(1+D)^C))*(D-E)/((1+D)^C-(1+E)^C)</v>
      </c>
      <c r="G10" s="39"/>
      <c r="H10" s="39"/>
      <c r="I10" s="39"/>
      <c r="J10" s="39"/>
      <c r="K10" s="39"/>
      <c r="L10" s="39"/>
      <c r="M10" s="40"/>
      <c r="N10" s="5"/>
    </row>
    <row r="11" spans="1:14" ht="27" customHeight="1" thickBot="1" x14ac:dyDescent="0.35">
      <c r="A11" s="17"/>
      <c r="B11" s="14" t="s">
        <v>25</v>
      </c>
      <c r="C11" s="15" t="s">
        <v>19</v>
      </c>
      <c r="D11" s="36">
        <f>ROUND(D10/12,0)</f>
        <v>176</v>
      </c>
      <c r="E11" s="16" t="s">
        <v>1</v>
      </c>
      <c r="F11" s="27" t="s">
        <v>26</v>
      </c>
      <c r="G11" s="28"/>
      <c r="H11" s="28"/>
      <c r="I11" s="28"/>
      <c r="J11" s="28"/>
      <c r="K11" s="28"/>
      <c r="L11" s="28"/>
      <c r="M11" s="29"/>
      <c r="N11" s="5"/>
    </row>
    <row r="12" spans="1:14" ht="17.25" thickBot="1" x14ac:dyDescent="0.35">
      <c r="A12" s="17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4" ht="17.25" thickBot="1" x14ac:dyDescent="0.35">
      <c r="A13" s="17"/>
      <c r="B13" s="22" t="s">
        <v>15</v>
      </c>
      <c r="C13" s="23"/>
      <c r="D13" s="4"/>
      <c r="E13" s="4"/>
      <c r="F13" s="4"/>
      <c r="G13" s="4"/>
      <c r="H13" s="4"/>
      <c r="I13" s="21" t="s">
        <v>14</v>
      </c>
      <c r="K13" s="4"/>
      <c r="L13" s="4"/>
      <c r="M13" s="4"/>
      <c r="N13" s="5"/>
    </row>
    <row r="14" spans="1:14" ht="17.25" thickBot="1" x14ac:dyDescent="0.35">
      <c r="A14" s="1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x14ac:dyDescent="0.3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4" ht="27" thickBot="1" x14ac:dyDescent="0.35">
      <c r="A16" s="17"/>
      <c r="B16" s="37" t="s">
        <v>32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</row>
    <row r="17" spans="1:16" ht="39.950000000000003" customHeight="1" x14ac:dyDescent="0.3">
      <c r="A17" s="17"/>
      <c r="B17" s="9"/>
      <c r="C17" s="12" t="s">
        <v>27</v>
      </c>
      <c r="D17" s="19">
        <v>176</v>
      </c>
      <c r="E17" s="10" t="s">
        <v>1</v>
      </c>
      <c r="F17" s="41" t="str">
        <f>"* 매월 저축 가능한 금액을 입력하세요.
  매년 물가상승률(저축 증가율)에 따라 "&amp;D22&amp;"%씩 증가해야 합니다."</f>
        <v>* 매월 저축 가능한 금액을 입력하세요.
  매년 물가상승률(저축 증가율)에 따라 3%씩 증가해야 합니다.</v>
      </c>
      <c r="G17" s="42"/>
      <c r="H17" s="42"/>
      <c r="I17" s="42"/>
      <c r="J17" s="42"/>
      <c r="K17" s="42"/>
      <c r="L17" s="42"/>
      <c r="M17" s="43"/>
      <c r="N17" s="5"/>
    </row>
    <row r="18" spans="1:16" ht="27" customHeight="1" x14ac:dyDescent="0.3">
      <c r="A18" s="17"/>
      <c r="B18" s="11" t="s">
        <v>0</v>
      </c>
      <c r="C18" s="13" t="s">
        <v>28</v>
      </c>
      <c r="D18" s="35">
        <f>D17*12</f>
        <v>2112</v>
      </c>
      <c r="E18" s="8" t="s">
        <v>1</v>
      </c>
      <c r="F18" s="24" t="s">
        <v>29</v>
      </c>
      <c r="G18" s="25"/>
      <c r="H18" s="25"/>
      <c r="I18" s="25"/>
      <c r="J18" s="25"/>
      <c r="K18" s="25"/>
      <c r="L18" s="25"/>
      <c r="M18" s="26"/>
      <c r="N18" s="5"/>
      <c r="P18" s="45"/>
    </row>
    <row r="19" spans="1:16" ht="27" customHeight="1" x14ac:dyDescent="0.3">
      <c r="A19" s="17"/>
      <c r="B19" s="11" t="s">
        <v>2</v>
      </c>
      <c r="C19" s="13" t="s">
        <v>21</v>
      </c>
      <c r="D19" s="34">
        <v>0</v>
      </c>
      <c r="E19" s="8" t="s">
        <v>1</v>
      </c>
      <c r="F19" s="24" t="s">
        <v>23</v>
      </c>
      <c r="G19" s="25"/>
      <c r="H19" s="25"/>
      <c r="I19" s="25"/>
      <c r="J19" s="25"/>
      <c r="K19" s="25"/>
      <c r="L19" s="25"/>
      <c r="M19" s="26"/>
      <c r="N19" s="5"/>
    </row>
    <row r="20" spans="1:16" ht="27" customHeight="1" x14ac:dyDescent="0.3">
      <c r="A20" s="17"/>
      <c r="B20" s="11" t="s">
        <v>5</v>
      </c>
      <c r="C20" s="13" t="s">
        <v>31</v>
      </c>
      <c r="D20" s="20">
        <v>16</v>
      </c>
      <c r="E20" s="8" t="s">
        <v>4</v>
      </c>
      <c r="F20" s="24"/>
      <c r="G20" s="25"/>
      <c r="H20" s="25"/>
      <c r="I20" s="25"/>
      <c r="J20" s="25"/>
      <c r="K20" s="25"/>
      <c r="L20" s="25"/>
      <c r="M20" s="26"/>
      <c r="N20" s="5"/>
    </row>
    <row r="21" spans="1:16" ht="27" customHeight="1" x14ac:dyDescent="0.3">
      <c r="A21" s="17"/>
      <c r="B21" s="11" t="s">
        <v>6</v>
      </c>
      <c r="C21" s="13" t="s">
        <v>9</v>
      </c>
      <c r="D21" s="20">
        <v>8</v>
      </c>
      <c r="E21" s="8" t="s">
        <v>11</v>
      </c>
      <c r="F21" s="24" t="s">
        <v>7</v>
      </c>
      <c r="G21" s="25"/>
      <c r="H21" s="25"/>
      <c r="I21" s="25"/>
      <c r="J21" s="25"/>
      <c r="K21" s="25"/>
      <c r="L21" s="25"/>
      <c r="M21" s="26"/>
      <c r="N21" s="5"/>
    </row>
    <row r="22" spans="1:16" ht="27" customHeight="1" x14ac:dyDescent="0.3">
      <c r="A22" s="17"/>
      <c r="B22" s="11" t="s">
        <v>12</v>
      </c>
      <c r="C22" s="13" t="s">
        <v>10</v>
      </c>
      <c r="D22" s="20">
        <v>3</v>
      </c>
      <c r="E22" s="8" t="s">
        <v>11</v>
      </c>
      <c r="F22" s="24" t="s">
        <v>8</v>
      </c>
      <c r="G22" s="25"/>
      <c r="H22" s="25"/>
      <c r="I22" s="25"/>
      <c r="J22" s="25"/>
      <c r="K22" s="25"/>
      <c r="L22" s="25"/>
      <c r="M22" s="26"/>
      <c r="N22" s="5"/>
    </row>
    <row r="23" spans="1:16" ht="27" customHeight="1" x14ac:dyDescent="0.3">
      <c r="A23" s="17"/>
      <c r="B23" s="11" t="s">
        <v>13</v>
      </c>
      <c r="C23" s="46" t="s">
        <v>30</v>
      </c>
      <c r="D23" s="53">
        <f>(D19*(1+D21/100)^D20)+D18*((1+D21/100)^D20-(1+D22/100)^D20)/((D21-D22)/100)</f>
        <v>76929.017266901021</v>
      </c>
      <c r="E23" s="8" t="s">
        <v>1</v>
      </c>
      <c r="F23" s="44" t="str">
        <f>"* 매월 "&amp;D17&amp;"만원씩 실질 수익률 "&amp;D21-D22&amp;"%로 "&amp;D20&amp;"년 저축(투자)"</f>
        <v>* 매월 176만원씩 실질 수익률 5%로 16년 저축(투자)</v>
      </c>
      <c r="G23" s="39"/>
      <c r="H23" s="39"/>
      <c r="I23" s="39"/>
      <c r="J23" s="39"/>
      <c r="K23" s="39"/>
      <c r="L23" s="39"/>
      <c r="M23" s="40"/>
      <c r="N23" s="5"/>
      <c r="P23" s="45"/>
    </row>
    <row r="24" spans="1:16" ht="27" customHeight="1" thickBot="1" x14ac:dyDescent="0.35">
      <c r="A24" s="17"/>
      <c r="B24" s="47" t="s">
        <v>25</v>
      </c>
      <c r="C24" s="48" t="s">
        <v>34</v>
      </c>
      <c r="D24" s="54">
        <f>D23*((1+D21/100)-(1+D22/100))/(12*(1+D22/100)^D20)</f>
        <v>199.74841761427533</v>
      </c>
      <c r="E24" s="49" t="s">
        <v>1</v>
      </c>
      <c r="F24" s="50" t="str">
        <f>"* "&amp;ROUND(D23,0)&amp;"만원이 향후 실질 수익률 "&amp;D21-D22&amp;"%로 벌어들이는 월 수입 금액(현재 가치 기준)"</f>
        <v>* 76929만원이 향후 실질 수익률 5%로 벌어들이는 월 수입 금액(현재 가치 기준)</v>
      </c>
      <c r="G24" s="51"/>
      <c r="H24" s="51"/>
      <c r="I24" s="51"/>
      <c r="J24" s="51"/>
      <c r="K24" s="51"/>
      <c r="L24" s="51"/>
      <c r="M24" s="52"/>
      <c r="N24" s="5"/>
    </row>
    <row r="25" spans="1:16" ht="17.25" thickBot="1" x14ac:dyDescent="0.35">
      <c r="A25" s="17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</row>
    <row r="26" spans="1:16" x14ac:dyDescent="0.3">
      <c r="A26" s="17"/>
      <c r="B26" s="22" t="s">
        <v>15</v>
      </c>
      <c r="C26" s="23"/>
      <c r="D26" s="4"/>
      <c r="E26" s="4"/>
      <c r="F26" s="4"/>
      <c r="G26" s="4"/>
      <c r="H26" s="4"/>
      <c r="I26" s="21" t="s">
        <v>14</v>
      </c>
      <c r="J26" s="4"/>
      <c r="K26" s="4"/>
      <c r="L26" s="4"/>
      <c r="M26" s="4"/>
      <c r="N26" s="5"/>
    </row>
    <row r="27" spans="1:16" x14ac:dyDescent="0.3">
      <c r="A27" s="18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</row>
  </sheetData>
  <sheetProtection algorithmName="SHA-512" hashValue="ATdEwkwiAUO5tT0gPsRMHVvMFH0hKxS+JKVkZCKwQEN6B4+YDmWO03724I/XSUA4bUQ11Y5+SVYK1vwDbsQouA==" saltValue="kgp27N9p1CF8fpe657qGDA==" spinCount="100000" sheet="1" objects="1" scenarios="1" selectLockedCells="1"/>
  <mergeCells count="18">
    <mergeCell ref="F22:M22"/>
    <mergeCell ref="F23:M23"/>
    <mergeCell ref="F24:M24"/>
    <mergeCell ref="B26:C26"/>
    <mergeCell ref="F17:M17"/>
    <mergeCell ref="F18:M18"/>
    <mergeCell ref="F20:M20"/>
    <mergeCell ref="F21:M21"/>
    <mergeCell ref="F19:M19"/>
    <mergeCell ref="B13:C13"/>
    <mergeCell ref="F10:M10"/>
    <mergeCell ref="F11:M11"/>
    <mergeCell ref="B2:M2"/>
    <mergeCell ref="F5:M5"/>
    <mergeCell ref="F7:M7"/>
    <mergeCell ref="F8:M8"/>
    <mergeCell ref="F9:M9"/>
    <mergeCell ref="F6:M6"/>
  </mergeCells>
  <phoneticPr fontId="2" type="noConversion"/>
  <hyperlinks>
    <hyperlink ref="I13" r:id="rId1" xr:uid="{B96766D2-E5EE-490B-B68E-9EC7C04E36EB}"/>
    <hyperlink ref="I26" r:id="rId2" xr:uid="{4880422D-150E-4F79-88B1-A91F0D830437}"/>
  </hyperlinks>
  <pageMargins left="0.7" right="0.7" top="0.75" bottom="0.75" header="0.3" footer="0.3"/>
  <pageSetup paperSize="9" scale="65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Kim</dc:creator>
  <cp:lastModifiedBy>Ted Kim</cp:lastModifiedBy>
  <dcterms:created xsi:type="dcterms:W3CDTF">2022-06-10T05:38:57Z</dcterms:created>
  <dcterms:modified xsi:type="dcterms:W3CDTF">2022-06-15T06:58:27Z</dcterms:modified>
</cp:coreProperties>
</file>